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RESULTAT 2023" sheetId="1" r:id="rId1"/>
  </sheets>
  <definedNames>
    <definedName name="TOEURO">#REF!</definedName>
    <definedName name="_xlnm.Print_Area" localSheetId="0">'RESULTAT 2023'!$A$1:$E$47</definedName>
  </definedNames>
  <calcPr fullCalcOnLoad="1"/>
</workbook>
</file>

<file path=xl/sharedStrings.xml><?xml version="1.0" encoding="utf-8"?>
<sst xmlns="http://schemas.openxmlformats.org/spreadsheetml/2006/main" count="35" uniqueCount="34">
  <si>
    <t>PELOTE
2023</t>
  </si>
  <si>
    <t>Exercice</t>
  </si>
  <si>
    <t xml:space="preserve">Exercice </t>
  </si>
  <si>
    <t>Delta%</t>
  </si>
  <si>
    <t>Observations</t>
  </si>
  <si>
    <t>N-1</t>
  </si>
  <si>
    <t>PRODUITS</t>
  </si>
  <si>
    <t>Adhésion 2023/2024</t>
  </si>
  <si>
    <t>TOTAL ADHERENTS</t>
  </si>
  <si>
    <t>Vente matériel</t>
  </si>
  <si>
    <t>Divers Trinquet</t>
  </si>
  <si>
    <t>Tournois Interne</t>
  </si>
  <si>
    <t>Tournois Externe</t>
  </si>
  <si>
    <t>Ventes diverses</t>
  </si>
  <si>
    <t>Subventions OMS</t>
  </si>
  <si>
    <t>Subvention Fédération FFPB</t>
  </si>
  <si>
    <t>Total Subventions</t>
  </si>
  <si>
    <t>TOTAL DES PRODUITS</t>
  </si>
  <si>
    <t>Achats</t>
  </si>
  <si>
    <t>achats denrées</t>
  </si>
  <si>
    <t>Festivités</t>
  </si>
  <si>
    <t>Trinquet Gelos</t>
  </si>
  <si>
    <t>Trinquets Billere</t>
  </si>
  <si>
    <t>Lots maillots tournois</t>
  </si>
  <si>
    <t>Total Achats Externes</t>
  </si>
  <si>
    <t>CHARGES</t>
  </si>
  <si>
    <t>Rémunérations FDASPTT</t>
  </si>
  <si>
    <t>Affiliation+Licences FFPB</t>
  </si>
  <si>
    <t>Tenue de compte</t>
  </si>
  <si>
    <t>Autres</t>
  </si>
  <si>
    <t xml:space="preserve">Total des charges                                </t>
  </si>
  <si>
    <t>TOTAL DES DEPENSES</t>
  </si>
  <si>
    <t xml:space="preserve">RESULTAT D'EXPLOITATION </t>
  </si>
  <si>
    <t>Compte ASPTT section Pelote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</si>
</sst>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0&quot; €&quot;;[Red]\-#,##0.00&quot; €&quot;"/>
    <numFmt numFmtId="169" formatCode="#,##0.00&quot; €&quot;;[Red]#,##0.00&quot; €&quot;"/>
    <numFmt numFmtId="170" formatCode="_-* #,##0&quot; €&quot;_-;\-* #,##0&quot; €&quot;_-;_-* &quot;- €&quot;_-;_-@_-"/>
    <numFmt numFmtId="171" formatCode="#,##0.00&quot; F&quot;;[Red]\-#,##0.00&quot; F&quot;"/>
    <numFmt numFmtId="172" formatCode="[Magenta]#,##0.00000&quot; F&quot;;[Magenta]\-#,##0.00000&quot; F&quot;"/>
    <numFmt numFmtId="173" formatCode="#,##0_ ;[Red]\-#,##0\ "/>
    <numFmt numFmtId="174" formatCode="#,##0&quot; €&quot;;[Red]\-#,##0&quot; €&quot;"/>
    <numFmt numFmtId="175" formatCode="#,##0.00_ ;[Red]\-#,##0.00\ "/>
    <numFmt numFmtId="176" formatCode="0.00;[Red]0.00"/>
    <numFmt numFmtId="177" formatCode="#,##0.00&quot; €&quot;"/>
    <numFmt numFmtId="178" formatCode="mmm\-yyyy"/>
    <numFmt numFmtId="179" formatCode="#,##0.00\ &quot;€&quot;"/>
    <numFmt numFmtId="180" formatCode="#,##0\ &quot;€&quot;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36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u val="single"/>
      <sz val="24"/>
      <color indexed="10"/>
      <name val="MS Sans Serif"/>
      <family val="2"/>
    </font>
    <font>
      <i/>
      <sz val="10"/>
      <name val="MS Sans Serif"/>
      <family val="2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4" borderId="1" applyNumberFormat="0" applyAlignment="0" applyProtection="0"/>
    <xf numFmtId="0" fontId="7" fillId="6" borderId="1" applyNumberFormat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1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12" fillId="14" borderId="0" applyNumberFormat="0" applyBorder="0" applyAlignment="0" applyProtection="0"/>
    <xf numFmtId="0" fontId="13" fillId="2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</cellStyleXfs>
  <cellXfs count="45">
    <xf numFmtId="0" fontId="0" fillId="0" borderId="0" xfId="0" applyAlignment="1">
      <alignment/>
    </xf>
    <xf numFmtId="0" fontId="22" fillId="8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0" fillId="15" borderId="10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166" fontId="24" fillId="14" borderId="11" xfId="0" applyNumberFormat="1" applyFont="1" applyFill="1" applyBorder="1" applyAlignment="1">
      <alignment horizontal="center"/>
    </xf>
    <xf numFmtId="0" fontId="23" fillId="16" borderId="10" xfId="0" applyNumberFormat="1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24" fillId="14" borderId="12" xfId="0" applyFont="1" applyFill="1" applyBorder="1" applyAlignment="1">
      <alignment horizontal="center"/>
    </xf>
    <xf numFmtId="0" fontId="24" fillId="14" borderId="13" xfId="0" applyNumberFormat="1" applyFont="1" applyFill="1" applyBorder="1" applyAlignment="1">
      <alignment horizontal="center"/>
    </xf>
    <xf numFmtId="0" fontId="23" fillId="16" borderId="12" xfId="0" applyNumberFormat="1" applyFont="1" applyFill="1" applyBorder="1" applyAlignment="1">
      <alignment horizontal="center"/>
    </xf>
    <xf numFmtId="0" fontId="25" fillId="15" borderId="14" xfId="0" applyFont="1" applyFill="1" applyBorder="1" applyAlignment="1">
      <alignment/>
    </xf>
    <xf numFmtId="167" fontId="23" fillId="14" borderId="14" xfId="0" applyNumberFormat="1" applyFont="1" applyFill="1" applyBorder="1" applyAlignment="1">
      <alignment/>
    </xf>
    <xf numFmtId="166" fontId="0" fillId="14" borderId="15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/>
    </xf>
    <xf numFmtId="0" fontId="26" fillId="15" borderId="14" xfId="0" applyFont="1" applyFill="1" applyBorder="1" applyAlignment="1">
      <alignment/>
    </xf>
    <xf numFmtId="2" fontId="0" fillId="14" borderId="14" xfId="0" applyNumberFormat="1" applyFont="1" applyFill="1" applyBorder="1" applyAlignment="1">
      <alignment/>
    </xf>
    <xf numFmtId="166" fontId="0" fillId="14" borderId="14" xfId="0" applyNumberFormat="1" applyFont="1" applyFill="1" applyBorder="1" applyAlignment="1">
      <alignment/>
    </xf>
    <xf numFmtId="0" fontId="0" fillId="16" borderId="14" xfId="0" applyNumberFormat="1" applyFill="1" applyBorder="1" applyAlignment="1">
      <alignment/>
    </xf>
    <xf numFmtId="0" fontId="23" fillId="16" borderId="14" xfId="54" applyNumberFormat="1" applyFont="1" applyFill="1" applyBorder="1" applyAlignment="1" applyProtection="1">
      <alignment/>
      <protection/>
    </xf>
    <xf numFmtId="0" fontId="27" fillId="6" borderId="16" xfId="0" applyFont="1" applyFill="1" applyBorder="1" applyAlignment="1">
      <alignment/>
    </xf>
    <xf numFmtId="2" fontId="28" fillId="7" borderId="16" xfId="0" applyNumberFormat="1" applyFont="1" applyFill="1" applyBorder="1" applyAlignment="1">
      <alignment/>
    </xf>
    <xf numFmtId="166" fontId="28" fillId="7" borderId="16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2" fontId="0" fillId="14" borderId="14" xfId="0" applyNumberFormat="1" applyFill="1" applyBorder="1" applyAlignment="1">
      <alignment/>
    </xf>
    <xf numFmtId="0" fontId="0" fillId="16" borderId="14" xfId="0" applyFont="1" applyFill="1" applyBorder="1" applyAlignment="1">
      <alignment/>
    </xf>
    <xf numFmtId="0" fontId="23" fillId="16" borderId="14" xfId="0" applyNumberFormat="1" applyFont="1" applyFill="1" applyBorder="1" applyAlignment="1">
      <alignment/>
    </xf>
    <xf numFmtId="2" fontId="28" fillId="3" borderId="16" xfId="0" applyNumberFormat="1" applyFont="1" applyFill="1" applyBorder="1" applyAlignment="1">
      <alignment/>
    </xf>
    <xf numFmtId="166" fontId="28" fillId="3" borderId="16" xfId="0" applyNumberFormat="1" applyFont="1" applyFill="1" applyBorder="1" applyAlignment="1">
      <alignment/>
    </xf>
    <xf numFmtId="0" fontId="29" fillId="17" borderId="16" xfId="0" applyFont="1" applyFill="1" applyBorder="1" applyAlignment="1">
      <alignment/>
    </xf>
    <xf numFmtId="2" fontId="30" fillId="17" borderId="16" xfId="0" applyNumberFormat="1" applyFont="1" applyFill="1" applyBorder="1" applyAlignment="1">
      <alignment/>
    </xf>
    <xf numFmtId="167" fontId="30" fillId="17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28" fillId="18" borderId="16" xfId="0" applyNumberFormat="1" applyFont="1" applyFill="1" applyBorder="1" applyAlignment="1">
      <alignment/>
    </xf>
    <xf numFmtId="166" fontId="28" fillId="18" borderId="16" xfId="0" applyNumberFormat="1" applyFont="1" applyFill="1" applyBorder="1" applyAlignment="1">
      <alignment/>
    </xf>
    <xf numFmtId="2" fontId="0" fillId="14" borderId="14" xfId="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/>
    </xf>
    <xf numFmtId="166" fontId="30" fillId="17" borderId="1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7</xdr:row>
      <xdr:rowOff>9525</xdr:rowOff>
    </xdr:to>
    <xdr:pic>
      <xdr:nvPicPr>
        <xdr:cNvPr id="1" name="Image 2" descr="Logo - PELOTE BAS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46"/>
  <sheetViews>
    <sheetView tabSelected="1" workbookViewId="0" topLeftCell="A1">
      <selection activeCell="B43" sqref="B43"/>
    </sheetView>
  </sheetViews>
  <sheetFormatPr defaultColWidth="11.421875" defaultRowHeight="12.75"/>
  <cols>
    <col min="1" max="1" width="36.00390625" style="2" customWidth="1"/>
    <col min="2" max="3" width="10.28125" style="2" customWidth="1"/>
    <col min="4" max="4" width="0" style="43" hidden="1" customWidth="1"/>
    <col min="5" max="5" width="20.00390625" style="44" bestFit="1" customWidth="1"/>
    <col min="6" max="16384" width="11.421875" style="2" customWidth="1"/>
  </cols>
  <sheetData>
    <row r="1" spans="1:5" ht="12.75">
      <c r="A1"/>
      <c r="B1"/>
      <c r="C1"/>
      <c r="D1"/>
      <c r="E1" s="1" t="s">
        <v>0</v>
      </c>
    </row>
    <row r="2" spans="1:5" ht="12.75">
      <c r="A2"/>
      <c r="B2"/>
      <c r="C2"/>
      <c r="D2"/>
      <c r="E2" s="3"/>
    </row>
    <row r="3" spans="1:5" ht="12.75">
      <c r="A3"/>
      <c r="B3"/>
      <c r="C3"/>
      <c r="D3"/>
      <c r="E3" s="3"/>
    </row>
    <row r="4" spans="1:5" ht="12.75">
      <c r="A4"/>
      <c r="B4"/>
      <c r="C4"/>
      <c r="D4"/>
      <c r="E4" s="3"/>
    </row>
    <row r="5" spans="1:5" ht="12.75">
      <c r="A5"/>
      <c r="B5"/>
      <c r="C5"/>
      <c r="D5"/>
      <c r="E5" s="3"/>
    </row>
    <row r="6" spans="1:5" ht="12.75">
      <c r="A6"/>
      <c r="B6"/>
      <c r="C6"/>
      <c r="D6"/>
      <c r="E6" s="3"/>
    </row>
    <row r="7" spans="1:6" ht="12.75">
      <c r="A7"/>
      <c r="B7"/>
      <c r="C7"/>
      <c r="D7"/>
      <c r="E7" s="4"/>
      <c r="F7" s="5"/>
    </row>
    <row r="8" spans="1:5" ht="15.75" customHeight="1">
      <c r="A8" s="6"/>
      <c r="B8" s="7" t="s">
        <v>1</v>
      </c>
      <c r="C8" s="7" t="s">
        <v>2</v>
      </c>
      <c r="D8" s="8" t="s">
        <v>3</v>
      </c>
      <c r="E8" s="9" t="s">
        <v>4</v>
      </c>
    </row>
    <row r="9" spans="1:5" ht="15.75" customHeight="1">
      <c r="A9" s="10"/>
      <c r="B9" s="11">
        <v>2022</v>
      </c>
      <c r="C9" s="11">
        <v>2023</v>
      </c>
      <c r="D9" s="12" t="s">
        <v>5</v>
      </c>
      <c r="E9" s="13"/>
    </row>
    <row r="10" spans="1:5" ht="15.75" customHeight="1">
      <c r="A10" s="14" t="s">
        <v>6</v>
      </c>
      <c r="B10" s="15"/>
      <c r="C10" s="15"/>
      <c r="D10" s="16"/>
      <c r="E10" s="17"/>
    </row>
    <row r="11" spans="1:5" ht="15.75" customHeight="1">
      <c r="A11" s="18" t="s">
        <v>7</v>
      </c>
      <c r="B11" s="19">
        <v>1295</v>
      </c>
      <c r="C11" s="19">
        <v>1268.5</v>
      </c>
      <c r="D11" s="20">
        <f>IF(OR(B11="",C11=""),"",(C11-B11)/B11)</f>
        <v>-0.020463320463320462</v>
      </c>
      <c r="E11" s="21"/>
    </row>
    <row r="12" spans="1:5" ht="15.75" customHeight="1">
      <c r="A12" s="18"/>
      <c r="B12" s="19"/>
      <c r="C12" s="19"/>
      <c r="D12" s="20">
        <f>IF(OR(B12="",C12=""),"",(C12-B12)/B12)</f>
      </c>
      <c r="E12" s="21"/>
    </row>
    <row r="13" spans="1:5" ht="15.75" customHeight="1" hidden="1">
      <c r="A13" s="18"/>
      <c r="B13" s="19"/>
      <c r="C13" s="19"/>
      <c r="D13" s="20">
        <f>IF(OR(B13="",C13=""),"",(C13-B13)/B13)</f>
      </c>
      <c r="E13" s="17"/>
    </row>
    <row r="14" spans="1:5" ht="15.75" customHeight="1" hidden="1">
      <c r="A14" s="18"/>
      <c r="B14" s="19"/>
      <c r="C14" s="19"/>
      <c r="D14" s="20">
        <f>IF(OR(B14="",C14=""),"",(C14-B14)/B14)</f>
      </c>
      <c r="E14" s="22"/>
    </row>
    <row r="15" spans="1:5" ht="15.75" customHeight="1" hidden="1">
      <c r="A15" s="18"/>
      <c r="B15" s="19"/>
      <c r="C15" s="19"/>
      <c r="D15" s="20">
        <f>IF(OR(B15="",C15=""),"",(C15-B15)/B15)</f>
      </c>
      <c r="E15" s="22"/>
    </row>
    <row r="16" spans="1:5" ht="15.75" customHeight="1">
      <c r="A16" s="23" t="s">
        <v>8</v>
      </c>
      <c r="B16" s="24">
        <f>SUM(B11:B15)</f>
        <v>1295</v>
      </c>
      <c r="C16" s="24">
        <f>SUM(C11:C15)</f>
        <v>1268.5</v>
      </c>
      <c r="D16" s="25">
        <f>IF(OR(B16="",C16=""),"",IF(OR(B16=0,C16=0),"",(C16-B16)/B16))</f>
        <v>-0.020463320463320462</v>
      </c>
      <c r="E16" s="2"/>
    </row>
    <row r="17" spans="1:5" ht="15.75" customHeight="1">
      <c r="A17" s="18" t="s">
        <v>9</v>
      </c>
      <c r="B17" s="19">
        <v>330</v>
      </c>
      <c r="C17" s="19"/>
      <c r="D17" s="20">
        <f>IF(OR(B17="",C17=""),"",(C17-B17)/B17)</f>
      </c>
      <c r="E17" s="26"/>
    </row>
    <row r="18" spans="1:5" ht="15.75" customHeight="1" hidden="1">
      <c r="A18" s="18" t="s">
        <v>10</v>
      </c>
      <c r="B18" s="27"/>
      <c r="C18" s="27"/>
      <c r="D18" s="20">
        <f>IF(OR(B18="",C18=""),"",(C18-B18)/B18)</f>
      </c>
      <c r="E18" s="28"/>
    </row>
    <row r="19" spans="1:5" ht="15.75" customHeight="1">
      <c r="A19" s="18" t="s">
        <v>11</v>
      </c>
      <c r="B19" s="27"/>
      <c r="C19" s="27"/>
      <c r="D19" s="20">
        <f>IF(OR(B19="",C19=""),"",(C19-B19)/B19)</f>
      </c>
      <c r="E19" s="29"/>
    </row>
    <row r="20" spans="1:5" ht="15.75" customHeight="1">
      <c r="A20" s="18" t="s">
        <v>12</v>
      </c>
      <c r="B20" s="27">
        <v>1232</v>
      </c>
      <c r="C20" s="27">
        <v>3528</v>
      </c>
      <c r="D20" s="20">
        <f>IF(OR(B20="",C20=""),"",(C20-B20)/B20)</f>
        <v>1.8636363636363635</v>
      </c>
      <c r="E20" s="29"/>
    </row>
    <row r="21" spans="1:5" ht="15.75" customHeight="1">
      <c r="A21" s="23" t="s">
        <v>13</v>
      </c>
      <c r="B21" s="30">
        <f>SUM(B17:B20)</f>
        <v>1562</v>
      </c>
      <c r="C21" s="30">
        <f>SUM(C17:C20)</f>
        <v>3528</v>
      </c>
      <c r="D21" s="31">
        <f>IF(OR(B21="",C21=""),"",IF(OR(B21=0,C21=0),"",(C21-B21)/B21))</f>
        <v>1.2586427656850192</v>
      </c>
      <c r="E21" s="2"/>
    </row>
    <row r="22" spans="1:5" ht="15.75" customHeight="1" hidden="1">
      <c r="A22" s="18" t="s">
        <v>14</v>
      </c>
      <c r="B22" s="19">
        <v>0</v>
      </c>
      <c r="C22" s="19">
        <v>0</v>
      </c>
      <c r="D22" s="20" t="e">
        <f>IF(OR(B22="",C22=""),"",(C22-B22)/B22)</f>
        <v>#DIV/0!</v>
      </c>
      <c r="E22" s="29"/>
    </row>
    <row r="23" spans="1:5" ht="15.75" customHeight="1" hidden="1">
      <c r="A23" s="18" t="s">
        <v>15</v>
      </c>
      <c r="B23" s="19">
        <v>0</v>
      </c>
      <c r="C23" s="19">
        <v>0</v>
      </c>
      <c r="D23" s="20" t="e">
        <f>IF(OR(B23="",C23=""),"",(C23-B23)/B23)</f>
        <v>#DIV/0!</v>
      </c>
      <c r="E23" s="29"/>
    </row>
    <row r="24" spans="1:5" ht="15.75" customHeight="1" hidden="1">
      <c r="A24" s="18"/>
      <c r="B24" s="19"/>
      <c r="C24" s="19"/>
      <c r="D24" s="20">
        <f>IF(OR(B24="",C24=""),"",(C24-B24)/B24)</f>
      </c>
      <c r="E24" s="29"/>
    </row>
    <row r="25" spans="1:5" ht="15.75" customHeight="1" hidden="1">
      <c r="A25" s="23" t="s">
        <v>16</v>
      </c>
      <c r="B25" s="30">
        <f>SUM(B22:B24)</f>
        <v>0</v>
      </c>
      <c r="C25" s="30">
        <f>SUM(C22:C24)</f>
        <v>0</v>
      </c>
      <c r="D25" s="31">
        <f>IF(OR(B25="",C25=""),"",IF(OR(B25=0,C25=0),"",(C25-B25)/B25))</f>
      </c>
      <c r="E25" s="2"/>
    </row>
    <row r="26" spans="1:5" ht="15.75" customHeight="1">
      <c r="A26" s="32" t="s">
        <v>17</v>
      </c>
      <c r="B26" s="33">
        <f>B16+B21+B25</f>
        <v>2857</v>
      </c>
      <c r="C26" s="33">
        <f>C16+C21+C25</f>
        <v>4796.5</v>
      </c>
      <c r="D26" s="34">
        <f>IF(OR(B26="",C26=""),"",IF(OR(B26=0,C26=0),"",(C26-B26)/B26))</f>
        <v>0.6788589429471473</v>
      </c>
      <c r="E26" s="2"/>
    </row>
    <row r="27" spans="1:5" ht="15.75" customHeight="1">
      <c r="A27" s="14" t="s">
        <v>18</v>
      </c>
      <c r="B27" s="19"/>
      <c r="C27" s="19"/>
      <c r="D27" s="20">
        <f aca="true" t="shared" si="0" ref="D27:D33">IF(OR(B27="",C27=""),"",(C27-B27)/B27)</f>
      </c>
      <c r="E27" s="29"/>
    </row>
    <row r="28" spans="1:5" ht="15.75" customHeight="1" hidden="1">
      <c r="A28" s="18" t="s">
        <v>19</v>
      </c>
      <c r="B28" s="19"/>
      <c r="C28" s="19"/>
      <c r="D28" s="20">
        <f t="shared" si="0"/>
      </c>
      <c r="E28" s="29"/>
    </row>
    <row r="29" spans="1:5" ht="15.75" customHeight="1">
      <c r="A29" s="18" t="s">
        <v>19</v>
      </c>
      <c r="B29" s="27">
        <v>1022.24</v>
      </c>
      <c r="C29" s="27">
        <v>945.64</v>
      </c>
      <c r="D29" s="20">
        <f t="shared" si="0"/>
        <v>-0.07493347941774928</v>
      </c>
      <c r="E29" s="29"/>
    </row>
    <row r="30" spans="1:7" ht="15.75" customHeight="1">
      <c r="A30" s="18" t="s">
        <v>20</v>
      </c>
      <c r="B30" s="19">
        <v>73.49000000000001</v>
      </c>
      <c r="C30" s="27">
        <f>423.5+26</f>
        <v>449.5</v>
      </c>
      <c r="D30" s="20">
        <f t="shared" si="0"/>
        <v>5.116478432439787</v>
      </c>
      <c r="E30" s="29"/>
      <c r="G30" s="35"/>
    </row>
    <row r="31" spans="1:5" ht="15.75" customHeight="1">
      <c r="A31" s="18" t="s">
        <v>21</v>
      </c>
      <c r="B31" s="19">
        <v>700</v>
      </c>
      <c r="C31" s="19">
        <v>728</v>
      </c>
      <c r="D31" s="20">
        <f t="shared" si="0"/>
        <v>0.04</v>
      </c>
      <c r="E31" s="29"/>
    </row>
    <row r="32" spans="1:5" ht="15.75" customHeight="1" hidden="1">
      <c r="A32" s="18" t="s">
        <v>22</v>
      </c>
      <c r="B32" s="19"/>
      <c r="C32" s="19"/>
      <c r="D32" s="20">
        <f t="shared" si="0"/>
      </c>
      <c r="E32" s="29"/>
    </row>
    <row r="33" spans="1:5" ht="15.75" customHeight="1">
      <c r="A33" s="18" t="s">
        <v>23</v>
      </c>
      <c r="B33" s="19">
        <v>962</v>
      </c>
      <c r="C33" s="19">
        <v>626</v>
      </c>
      <c r="D33" s="20">
        <f t="shared" si="0"/>
        <v>-0.3492723492723493</v>
      </c>
      <c r="E33" s="29"/>
    </row>
    <row r="34" spans="1:5" ht="15.75" customHeight="1">
      <c r="A34" s="23" t="s">
        <v>24</v>
      </c>
      <c r="B34" s="36">
        <f>SUM(B28:B33)</f>
        <v>2757.73</v>
      </c>
      <c r="C34" s="36">
        <f>SUM(C28:C33)</f>
        <v>2749.14</v>
      </c>
      <c r="D34" s="37">
        <f>IF(OR(B34="",C34=""),"",IF(OR(B34=0,C34=0),"",(C34-B34)/B34))</f>
        <v>-0.00311488071711159</v>
      </c>
      <c r="E34" s="2"/>
    </row>
    <row r="35" spans="1:5" ht="15.75" customHeight="1">
      <c r="A35" s="14" t="s">
        <v>25</v>
      </c>
      <c r="B35" s="19"/>
      <c r="C35" s="19"/>
      <c r="D35" s="20">
        <f aca="true" t="shared" si="1" ref="D35:D40">IF(OR(B35="",C35=""),"",(C35-B35)/B35)</f>
      </c>
      <c r="E35" s="29"/>
    </row>
    <row r="36" spans="1:5" ht="15.75" customHeight="1">
      <c r="A36" s="18" t="s">
        <v>26</v>
      </c>
      <c r="B36" s="19">
        <v>401</v>
      </c>
      <c r="C36" s="19">
        <v>465</v>
      </c>
      <c r="D36" s="20">
        <f t="shared" si="1"/>
        <v>0.1596009975062344</v>
      </c>
      <c r="E36" s="22"/>
    </row>
    <row r="37" spans="1:5" ht="15.75" customHeight="1">
      <c r="A37" s="18"/>
      <c r="B37" s="19"/>
      <c r="C37" s="19"/>
      <c r="D37" s="20">
        <f t="shared" si="1"/>
      </c>
      <c r="E37" s="22"/>
    </row>
    <row r="38" spans="1:5" ht="15.75" customHeight="1">
      <c r="A38" s="18" t="s">
        <v>27</v>
      </c>
      <c r="B38" s="19">
        <v>277</v>
      </c>
      <c r="C38" s="19">
        <v>255</v>
      </c>
      <c r="D38" s="20">
        <f t="shared" si="1"/>
        <v>-0.07942238267148015</v>
      </c>
      <c r="E38" s="22"/>
    </row>
    <row r="39" spans="1:5" ht="15.75" customHeight="1">
      <c r="A39" s="18" t="s">
        <v>28</v>
      </c>
      <c r="B39" s="38">
        <v>54</v>
      </c>
      <c r="C39" s="38">
        <v>58.5</v>
      </c>
      <c r="D39" s="20">
        <f t="shared" si="1"/>
        <v>0.08333333333333333</v>
      </c>
      <c r="E39" s="22"/>
    </row>
    <row r="40" spans="1:5" ht="15.75" customHeight="1">
      <c r="A40" s="18" t="s">
        <v>29</v>
      </c>
      <c r="B40" s="38"/>
      <c r="C40" s="38"/>
      <c r="D40" s="20">
        <f t="shared" si="1"/>
      </c>
      <c r="E40" s="22"/>
    </row>
    <row r="41" spans="1:5" ht="15.75" customHeight="1">
      <c r="A41" s="39" t="s">
        <v>30</v>
      </c>
      <c r="B41" s="36">
        <f>SUM(B36:B40)</f>
        <v>732</v>
      </c>
      <c r="C41" s="36">
        <f>SUM(C36:C40)</f>
        <v>778.5</v>
      </c>
      <c r="D41" s="37">
        <f>IF(OR(B41="",C41=""),"",IF(OR(B41=0,C41=0),"",(C41-B41)/B41))</f>
        <v>0.06352459016393443</v>
      </c>
      <c r="E41" s="2"/>
    </row>
    <row r="42" spans="1:5" ht="15.75" customHeight="1">
      <c r="A42" s="32" t="s">
        <v>31</v>
      </c>
      <c r="B42" s="33">
        <f>B34+B41</f>
        <v>3489.73</v>
      </c>
      <c r="C42" s="33">
        <f>C34+C41</f>
        <v>3527.64</v>
      </c>
      <c r="D42" s="34">
        <f>IF(OR(B42="",C42=""),"",IF(OR(B42=0,C42=0),"",(C42-B42)/B42))</f>
        <v>0.0108633046109584</v>
      </c>
      <c r="E42" s="2"/>
    </row>
    <row r="43" spans="4:5" ht="15.75" customHeight="1">
      <c r="D43" s="2"/>
      <c r="E43" s="2"/>
    </row>
    <row r="44" spans="1:5" ht="13.5">
      <c r="A44" s="32" t="s">
        <v>32</v>
      </c>
      <c r="B44" s="33">
        <f>B26-B42</f>
        <v>-632.73</v>
      </c>
      <c r="C44" s="33">
        <f>C26-C42</f>
        <v>1268.8600000000001</v>
      </c>
      <c r="D44" s="40">
        <f>IF(OR(B44="",C44=""),"",IF(OR(B44=0,C44=0),"",(C44-B44)/B44))</f>
        <v>-3.0053735400565804</v>
      </c>
      <c r="E44" s="2"/>
    </row>
    <row r="46" spans="1:3" ht="12.75">
      <c r="A46" s="41" t="s">
        <v>33</v>
      </c>
      <c r="B46" s="42">
        <v>3195.9</v>
      </c>
      <c r="C46" s="42">
        <f>B46+C44</f>
        <v>4464.76</v>
      </c>
    </row>
  </sheetData>
  <sheetProtection selectLockedCells="1" selectUnlockedCells="1"/>
  <mergeCells count="1">
    <mergeCell ref="E1:E7"/>
  </mergeCells>
  <printOptions horizontalCentered="1" verticalCentered="1"/>
  <pageMargins left="0.15748031496062992" right="0" top="0" bottom="0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Irigoin</dc:creator>
  <cp:keywords/>
  <dc:description/>
  <cp:lastModifiedBy>Irigoin</cp:lastModifiedBy>
  <dcterms:created xsi:type="dcterms:W3CDTF">2024-01-10T16:01:30Z</dcterms:created>
  <dcterms:modified xsi:type="dcterms:W3CDTF">2024-01-10T16:02:03Z</dcterms:modified>
  <cp:category/>
  <cp:version/>
  <cp:contentType/>
  <cp:contentStatus/>
</cp:coreProperties>
</file>